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8" activeTab="0"/>
  </bookViews>
  <sheets>
    <sheet name="kosztorys inwestorski" sheetId="1" r:id="rId1"/>
    <sheet name="Arkusz1" sheetId="2" r:id="rId2"/>
  </sheets>
  <definedNames>
    <definedName name="_xlnm.Print_Titles" localSheetId="0">'kosztorys inwestorski'!$4:$4</definedName>
  </definedNames>
  <calcPr fullCalcOnLoad="1" fullPrecision="0"/>
</workbook>
</file>

<file path=xl/sharedStrings.xml><?xml version="1.0" encoding="utf-8"?>
<sst xmlns="http://schemas.openxmlformats.org/spreadsheetml/2006/main" count="230" uniqueCount="136">
  <si>
    <t>Lp.</t>
  </si>
  <si>
    <t>Podstawa</t>
  </si>
  <si>
    <t>Opis</t>
  </si>
  <si>
    <t>Ilość</t>
  </si>
  <si>
    <t>Cena jedn.</t>
  </si>
  <si>
    <t>Wartość [zł]</t>
  </si>
  <si>
    <t>I</t>
  </si>
  <si>
    <t>ROBOTY PRZYGOTOWAWCZE  CPV 45100000-8</t>
  </si>
  <si>
    <t>D-01.01.01</t>
  </si>
  <si>
    <t>Odtworzenie trasy i punktów wysokościowych przy liniowych robotach ziemnych w terenie równinnym</t>
  </si>
  <si>
    <t>km</t>
  </si>
  <si>
    <t>D-01.02.04</t>
  </si>
  <si>
    <t>m</t>
  </si>
  <si>
    <t>m2</t>
  </si>
  <si>
    <t xml:space="preserve">Załadunek, wywiezienie i zagospodarowanie gruzu z rozbiórek </t>
  </si>
  <si>
    <t>m3</t>
  </si>
  <si>
    <t>II</t>
  </si>
  <si>
    <t>D-04.01.01</t>
  </si>
  <si>
    <t>Mechaniczny załadunek i wywiezienie gruntu poza teren budowy wraz z zagospodarowaniem</t>
  </si>
  <si>
    <t>III</t>
  </si>
  <si>
    <t>D-04.03.01</t>
  </si>
  <si>
    <t>D-05.03.05</t>
  </si>
  <si>
    <t>Warstwa ścieralna z betonu asfaltowego AC 11S 50/70, grubość warstwy po zagęszczeniu 4 cm</t>
  </si>
  <si>
    <t>IV</t>
  </si>
  <si>
    <t>D-08.03.01</t>
  </si>
  <si>
    <t>D-04.02.01</t>
  </si>
  <si>
    <t>Warstwa odcinająca z piasku, grubość warstwy po zagęszczeniu 10 cm</t>
  </si>
  <si>
    <t>D-08.02.02</t>
  </si>
  <si>
    <t>Wykonanie chodnika z kostki brukowej betonowej o grubości 6 cm, szarej na podsypce cementowo-piaskowej grub. 5 cm, wypełnienie spoin piaskiem</t>
  </si>
  <si>
    <t>V</t>
  </si>
  <si>
    <t>D-08.01.01</t>
  </si>
  <si>
    <t>D-04.06.01</t>
  </si>
  <si>
    <t>D-05.03.23</t>
  </si>
  <si>
    <t>VI</t>
  </si>
  <si>
    <t>D-07.01.01</t>
  </si>
  <si>
    <t>D-07.02.01</t>
  </si>
  <si>
    <t>Słupki do znaków drogowych z rur stalowych o średnicy 60 mm</t>
  </si>
  <si>
    <t>szt.</t>
  </si>
  <si>
    <t>Przymocowanie do słupków znaków pionowych średnich S - A-7 folia odblaskowa</t>
  </si>
  <si>
    <t>Przymocowanie do słupków znaków pionowych małych M - folia odblaskowa</t>
  </si>
  <si>
    <t>szt</t>
  </si>
  <si>
    <t>VII</t>
  </si>
  <si>
    <t>D-03.02.01</t>
  </si>
  <si>
    <t>Regulacja wysokościowa studni rewizyjnych</t>
  </si>
  <si>
    <t xml:space="preserve">Regulacja wysokościowa zasuw wodociągowych </t>
  </si>
  <si>
    <t>Regulacja wysokościowa studzienek telefonicznych</t>
  </si>
  <si>
    <t>Inwentaryzacja powykonawcza</t>
  </si>
  <si>
    <t>ryczałt</t>
  </si>
  <si>
    <t>WARTOŚĆ NETTO</t>
  </si>
  <si>
    <t>PODATEK VAT 23%</t>
  </si>
  <si>
    <t>WARTOŚĆ BRUTTO</t>
  </si>
  <si>
    <t>D-01.02.02</t>
  </si>
  <si>
    <t>PRZEBUDOWA DROGI GMINNEJ W MIEJSCOWOŚCI MODZEROWO</t>
  </si>
  <si>
    <t>Przestawienie ogrodzenia z siatki z drutu ocynkowanego na słupkach stalowych. (25,40+83,80) x 1,5</t>
  </si>
  <si>
    <t>Docięcie krawędzi nawierzchni bitumicznej na głębokość 4 cm piłą mechaniczną (152+161+158+32+111+159)</t>
  </si>
  <si>
    <t>Rozebranie nawierzchni z betonu, grub. Nawierzchni 15 cm</t>
  </si>
  <si>
    <t>Rozebranie nawierzchni kostki brukowej betonowej, ułożonej na podsypce cementowo - piaskowej (4+4+6,9+13,5+19,6+13,8+3,5+11,5+2,8+17)</t>
  </si>
  <si>
    <t>Rozebranie krawężników betonowych, ułożonych na podsypce cementowo-piaskowej (2+2+12+5,6+10+7+5)</t>
  </si>
  <si>
    <t>Rozebranie obrzeży betonowych (2+2+2+2+4,6+3+5,4+5,5+4,6)</t>
  </si>
  <si>
    <t>Rozebranie ław podkrawężnikowych z betonu (43,60x0,06)</t>
  </si>
  <si>
    <t>Demontaż tablic znaków drogowych  (nakazu, ostrzegawcze, informacyjne)</t>
  </si>
  <si>
    <t>D-01.03.35</t>
  </si>
  <si>
    <t>Demontaż i ponowny montaż progu spowalniającego</t>
  </si>
  <si>
    <t>kalkulacja własna</t>
  </si>
  <si>
    <t>D-01.03.25.01</t>
  </si>
  <si>
    <t>D-01.03.25.03</t>
  </si>
  <si>
    <t>D-01.03.25.04</t>
  </si>
  <si>
    <r>
      <t xml:space="preserve">NAWIERZCHNIA  JEZDNI </t>
    </r>
    <r>
      <rPr>
        <sz val="10"/>
        <rFont val="Arial"/>
        <family val="2"/>
      </rPr>
      <t>CPV 45233000-9</t>
    </r>
  </si>
  <si>
    <r>
      <t>CHODNIKI</t>
    </r>
    <r>
      <rPr>
        <sz val="10"/>
        <rFont val="Arial"/>
        <family val="2"/>
      </rPr>
      <t xml:space="preserve">  CPV 45233000-9</t>
    </r>
  </si>
  <si>
    <r>
      <t>URZĄDZENIA BEZPIECZEŃSTWA RUCHU</t>
    </r>
    <r>
      <rPr>
        <sz val="10"/>
        <rFont val="Arial"/>
        <family val="2"/>
      </rPr>
      <t xml:space="preserve">  CPV 45233221-4</t>
    </r>
  </si>
  <si>
    <r>
      <t xml:space="preserve">ROBOTY WYKOŃCZENIOWE  </t>
    </r>
    <r>
      <rPr>
        <sz val="10"/>
        <rFont val="Arial"/>
        <family val="2"/>
      </rPr>
      <t>CPV 45100000-8</t>
    </r>
  </si>
  <si>
    <t>jw. lecz  ᴓ  16 - 35 cm</t>
  </si>
  <si>
    <t>jw. lecz  ᴓ  36 - 45 cm</t>
  </si>
  <si>
    <t>Karczowanie pni drzew  ᴓ  26 - 35 cm</t>
  </si>
  <si>
    <t>jw. lecz  ᴓ  46 - 55 cm</t>
  </si>
  <si>
    <t>451.25.01.10.23</t>
  </si>
  <si>
    <t>451.25.01.10.25</t>
  </si>
  <si>
    <t>jw. lecz  ᴓ  66 - 75 cm</t>
  </si>
  <si>
    <t>451.25.01.10.27</t>
  </si>
  <si>
    <t>Ścinanie drzew bez utrudnień  ᴓ  do 15 cm wraz z karczowaniem pni oraz wywiezieniem dłużyc, gałęzi i karpiny na odl. do 2 km</t>
  </si>
  <si>
    <t>Wywiezienie karpiny na odległość do 1km</t>
  </si>
  <si>
    <t>m-p</t>
  </si>
  <si>
    <t>451.35.04.10.01</t>
  </si>
  <si>
    <t>Rozebranie nawierzchni bitumicznej o grubości 4 cm (773,0m x 0,1m+35*0,35+(zjazdy 13,6+8,5 ))</t>
  </si>
  <si>
    <t>Usunięcie warstwy ziemi urodzajnej, darniny grub. warstwy do 15 cm z wywiezieniem poza teren budowy i zagospodarowaniem. - chodnik (wg tabeli robót ziemnych)</t>
  </si>
  <si>
    <t>Rozebranie podbudowy z gruntu stabilizowanego cementem grubość podbudowy 15 cm (773,0m x 0,15m+35*0,35+(zjazdy13,6+8,5))</t>
  </si>
  <si>
    <t>Ustawienie krawężników betonowych o wymiarach 15x30 cm wraz z wykonaniem ławy z oporem z betonu C12/15</t>
  </si>
  <si>
    <t>Ustawienie krawężników betonowych o  15x22 cm wraz z wykonaniem ławy z oporem z betonu C12/16</t>
  </si>
  <si>
    <t>Oczyszczenie mechaniczne warstw bitumicznych</t>
  </si>
  <si>
    <t>Skropienie mechaniczne warstw konstukcyjnych bitumicznych emulsją asfaltową</t>
  </si>
  <si>
    <t>D-04.03.02</t>
  </si>
  <si>
    <t>D-04.08.01</t>
  </si>
  <si>
    <t>Mg</t>
  </si>
  <si>
    <t>Skropienie mechaniczne warstw konstukcyjnych bitumicznych emulsją asfaltową pod warstwę ścieralną</t>
  </si>
  <si>
    <t>D-02.03.01</t>
  </si>
  <si>
    <t>Nasypy wykonywane mechanicznie z gruntu kat. I-II z transportem urobku na nasyp samochodami wraz z formowaniem i zagęszczeniem nasypu i zwilżeniem w miarę potrzeby warstw zagęszczanych wodą</t>
  </si>
  <si>
    <t>Ustawienie obrzeży betonowych o wymiarach 8x30 cm na podsypce cementowo - piaskowej</t>
  </si>
  <si>
    <r>
      <t xml:space="preserve">ZJAZDY PUBLICZNE </t>
    </r>
    <r>
      <rPr>
        <sz val="10"/>
        <rFont val="Arial"/>
        <family val="2"/>
      </rPr>
      <t>CPV 45233000-9</t>
    </r>
  </si>
  <si>
    <r>
      <t xml:space="preserve">ZJAZDY INDYWIDUALNE </t>
    </r>
    <r>
      <rPr>
        <sz val="10"/>
        <rFont val="Arial"/>
        <family val="2"/>
      </rPr>
      <t>CPV 45233000-9</t>
    </r>
  </si>
  <si>
    <t>Mechaniczne wykonanie koryta o głębokości 0,36 cm pod nawierzchnię zjazdów</t>
  </si>
  <si>
    <t>Mechaniczny załadunek i wywiezienie gruntu poza teren budowy wraz z zagospodarowaniem (205 x 0,36)</t>
  </si>
  <si>
    <t>Ustawienie oporników betonowych 12x25 cm wraz z wykonaniem ławy zwykłej z betonu C12/15</t>
  </si>
  <si>
    <t>Wykonanie podbudowy, beton C8/10 grubość warstwy po zagęszczeniu 15 cm</t>
  </si>
  <si>
    <t>Mechaniczne wykonanie koryta o głębokości 0,40 cm pod nawierzchnię zjazdów</t>
  </si>
  <si>
    <t>Mechaniczny załadunek i wywiezienie gruntu poza teren budowy wraz z zagospodarowaniem (208 x 0,40)</t>
  </si>
  <si>
    <t>Warstwa odcinająca z piasku, grubość warstwy po zagęszczeniu 15 cm</t>
  </si>
  <si>
    <t>D-04.04.02</t>
  </si>
  <si>
    <t>Wykonanie warstwy ścieralnej z mieszanki mineralno-asfaltowej AC11S grubość warstwy po zagęszczeniu 5 cm</t>
  </si>
  <si>
    <t>Wykonanie warstwy wiążącej na skrzyżowaniach z mieszanki mineralno - asfaltowej AC 11W grubość warstwy po zagęszczeniu 5 cm</t>
  </si>
  <si>
    <r>
      <t xml:space="preserve">ROBOTY ZIEMNE i PODBUDOWY  </t>
    </r>
    <r>
      <rPr>
        <sz val="10"/>
        <rFont val="Arial"/>
        <family val="2"/>
      </rPr>
      <t>CPV 45111200-0</t>
    </r>
  </si>
  <si>
    <t>Mechaniczne wykonanie koryta na skrzyżowaniach i poszerzeniu o głębokości 44 cm wraz z profilowaniem i zagęszczeniem podłoża</t>
  </si>
  <si>
    <t>Wykonanie podbudowy podbudowy z kruszywa łamanego tłucznia kamiennego 0/31,5 grubość warstwy po zagęszczeniu 20 cm</t>
  </si>
  <si>
    <t>Uzupełnienie podbudowy między krawężnikiem a istniejącą nawierzchnią jezdni, betonem C12/15 - średnia szerokość szczeliny 5 cm (1442+146,5)x0,05x0,15</t>
  </si>
  <si>
    <t>D-08.05.04</t>
  </si>
  <si>
    <t>Ułożenie ścieku podchodnikowego z rur PCV ᴓ 110 na ławie betonowej, wraz z wykonaniem otworów w krawężnikach betonowych. (36x2,10+2,60)</t>
  </si>
  <si>
    <t>mb</t>
  </si>
  <si>
    <t>Umocnienie dna rowów i ścieków brukowcem z kamienia narzutowego na podsypce cementowo - piaskowej z wypełnieniem spoin zaprawą cementową. (37x1,00</t>
  </si>
  <si>
    <t>D-06.01.03</t>
  </si>
  <si>
    <t>Tablice teren zabudowany</t>
  </si>
  <si>
    <t>Formowanie poboczy z tłucznia twardego lub frezowin grub. 10cm (1471,5x0,75x0,10)</t>
  </si>
  <si>
    <t>Nawierzchnia z kostki brukowej betonowej grafitowej o grubości 8 cm na podsypce cementowo-piaskowej, wypełnienie spoin piaskiem</t>
  </si>
  <si>
    <t>D-06.01.01</t>
  </si>
  <si>
    <t>Obsianie skarp za chodnikiem w ziemi urodzajnej (1485,5x0,5)</t>
  </si>
  <si>
    <t>D.06.01.10</t>
  </si>
  <si>
    <t>Ścinka poboczy mechanicznie wraz z odwiezieniem ścinki. (1471,5x0,75)</t>
  </si>
  <si>
    <t>Oznakowanie poziome farbą akrylową białą odblaskową - przejścia dla pieszych i linie bezwzględnego zatrzymania (5x0,5x4,0)x2</t>
  </si>
  <si>
    <t>D-05.03.11</t>
  </si>
  <si>
    <t>D-01.03.02</t>
  </si>
  <si>
    <t>Frezowanie nawierzchni asfaltowych na zimno  grubość  warstwy do 3 cm wraz z wywozem urobku na plac składowy (310+120)x2,5</t>
  </si>
  <si>
    <t>Jed.</t>
  </si>
  <si>
    <t>D-08.01.10</t>
  </si>
  <si>
    <t>D-02.01.01</t>
  </si>
  <si>
    <t>Roboty ziemne poprzeczne na przerzut wykonane mechanicznie z wbudowaniem ziemi w nasyp, grunt kat. I-II wraz z zagęszczeniem i zwilżeniem w miarę potrzeby warstw zagęszczanych wodą</t>
  </si>
  <si>
    <t>Warstwa  profilowa  z betonu asfaltowego AC 11 W 50/70 125/187,5 kg/m2</t>
  </si>
  <si>
    <t>KOSZTORYS  OFERTOWY</t>
  </si>
  <si>
    <t xml:space="preserve">Zakres I - wykonanie powierzchni jezdni w kilometrażu 0+009,86 do 1+553,9 oraz części chodnika w kilometrażu 0+009,86 do 0+835,79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</si>
</sst>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4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14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9" borderId="1" applyNumberFormat="0" applyAlignment="0" applyProtection="0"/>
    <xf numFmtId="9" fontId="0" fillId="0" borderId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vertical="center"/>
    </xf>
    <xf numFmtId="4" fontId="4" fillId="18" borderId="10" xfId="0" applyNumberFormat="1" applyFont="1" applyFill="1" applyBorder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4" fillId="18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vertical="center"/>
    </xf>
    <xf numFmtId="0" fontId="1" fillId="18" borderId="12" xfId="0" applyFont="1" applyFill="1" applyBorder="1" applyAlignment="1">
      <alignment vertical="center"/>
    </xf>
    <xf numFmtId="0" fontId="1" fillId="18" borderId="12" xfId="0" applyFont="1" applyFill="1" applyBorder="1" applyAlignment="1">
      <alignment horizontal="center" vertical="center"/>
    </xf>
    <xf numFmtId="0" fontId="1" fillId="18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4" fillId="18" borderId="10" xfId="0" applyFont="1" applyFill="1" applyBorder="1" applyAlignment="1">
      <alignment horizontal="right" vertical="center"/>
    </xf>
    <xf numFmtId="4" fontId="4" fillId="18" borderId="10" xfId="0" applyNumberFormat="1" applyFont="1" applyFill="1" applyBorder="1" applyAlignment="1">
      <alignment horizontal="right" vertical="center"/>
    </xf>
    <xf numFmtId="4" fontId="1" fillId="18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showGridLines="0" tabSelected="1" view="pageBreakPreview" zoomScale="145" zoomScaleNormal="145" zoomScaleSheetLayoutView="145" workbookViewId="0" topLeftCell="A64">
      <selection activeCell="H80" sqref="H80"/>
    </sheetView>
  </sheetViews>
  <sheetFormatPr defaultColWidth="9.00390625" defaultRowHeight="12.75"/>
  <cols>
    <col min="1" max="1" width="4.00390625" style="1" customWidth="1"/>
    <col min="2" max="2" width="15.00390625" style="1" customWidth="1"/>
    <col min="3" max="3" width="39.875" style="1" customWidth="1"/>
    <col min="4" max="4" width="5.00390625" style="1" customWidth="1"/>
    <col min="5" max="5" width="10.00390625" style="2" customWidth="1"/>
    <col min="6" max="6" width="9.625" style="1" customWidth="1"/>
    <col min="7" max="7" width="13.375" style="1" customWidth="1"/>
    <col min="8" max="16384" width="9.125" style="1" customWidth="1"/>
  </cols>
  <sheetData>
    <row r="1" spans="1:7" ht="32.25" customHeight="1">
      <c r="A1" s="31" t="s">
        <v>52</v>
      </c>
      <c r="B1" s="31"/>
      <c r="C1" s="31"/>
      <c r="D1" s="31"/>
      <c r="E1" s="31"/>
      <c r="F1" s="31"/>
      <c r="G1" s="31"/>
    </row>
    <row r="2" spans="1:9" ht="32.25" customHeight="1">
      <c r="A2" s="30"/>
      <c r="B2" s="33" t="s">
        <v>134</v>
      </c>
      <c r="C2" s="34"/>
      <c r="D2" s="34"/>
      <c r="E2" s="34"/>
      <c r="F2" s="34"/>
      <c r="G2" s="34"/>
      <c r="H2" s="34"/>
      <c r="I2" s="34"/>
    </row>
    <row r="3" spans="2:7" ht="30" customHeight="1">
      <c r="B3" s="35" t="s">
        <v>135</v>
      </c>
      <c r="C3" s="35"/>
      <c r="D3" s="35"/>
      <c r="E3" s="35"/>
      <c r="F3" s="35"/>
      <c r="G3" s="35"/>
    </row>
    <row r="4" spans="1:7" s="3" customFormat="1" ht="30" customHeight="1">
      <c r="A4" s="5" t="s">
        <v>0</v>
      </c>
      <c r="B4" s="5" t="s">
        <v>1</v>
      </c>
      <c r="C4" s="5" t="s">
        <v>2</v>
      </c>
      <c r="D4" s="6" t="s">
        <v>129</v>
      </c>
      <c r="E4" s="7" t="s">
        <v>3</v>
      </c>
      <c r="F4" s="7" t="s">
        <v>4</v>
      </c>
      <c r="G4" s="7" t="s">
        <v>5</v>
      </c>
    </row>
    <row r="5" spans="1:7" s="3" customFormat="1" ht="12.75">
      <c r="A5" s="8" t="s">
        <v>6</v>
      </c>
      <c r="B5" s="9" t="s">
        <v>7</v>
      </c>
      <c r="C5" s="9"/>
      <c r="D5" s="9"/>
      <c r="E5" s="10"/>
      <c r="F5" s="9"/>
      <c r="G5" s="9"/>
    </row>
    <row r="6" spans="1:7" s="3" customFormat="1" ht="38.25">
      <c r="A6" s="12">
        <v>1</v>
      </c>
      <c r="B6" s="15" t="s">
        <v>8</v>
      </c>
      <c r="C6" s="15" t="s">
        <v>9</v>
      </c>
      <c r="D6" s="14" t="s">
        <v>10</v>
      </c>
      <c r="E6" s="24">
        <v>1.54</v>
      </c>
      <c r="F6" s="24"/>
      <c r="G6" s="24"/>
    </row>
    <row r="7" spans="1:7" s="3" customFormat="1" ht="53.25" customHeight="1">
      <c r="A7" s="12">
        <v>2</v>
      </c>
      <c r="B7" s="15" t="s">
        <v>51</v>
      </c>
      <c r="C7" s="15" t="s">
        <v>84</v>
      </c>
      <c r="D7" s="14" t="s">
        <v>15</v>
      </c>
      <c r="E7" s="24">
        <v>320.01</v>
      </c>
      <c r="F7" s="24"/>
      <c r="G7" s="24"/>
    </row>
    <row r="8" spans="1:7" s="3" customFormat="1" ht="38.25" customHeight="1">
      <c r="A8" s="12">
        <v>3</v>
      </c>
      <c r="B8" s="13" t="s">
        <v>11</v>
      </c>
      <c r="C8" s="15" t="s">
        <v>54</v>
      </c>
      <c r="D8" s="14" t="s">
        <v>12</v>
      </c>
      <c r="E8" s="24">
        <f>152+161+158+32+111+159</f>
        <v>773</v>
      </c>
      <c r="F8" s="24"/>
      <c r="G8" s="24"/>
    </row>
    <row r="9" spans="1:7" s="3" customFormat="1" ht="51">
      <c r="A9" s="12">
        <v>4</v>
      </c>
      <c r="B9" s="13" t="s">
        <v>127</v>
      </c>
      <c r="C9" s="15" t="s">
        <v>85</v>
      </c>
      <c r="D9" s="14" t="s">
        <v>13</v>
      </c>
      <c r="E9" s="24">
        <f>E8*0.15+13.6+8.5+35*0.35</f>
        <v>150.3</v>
      </c>
      <c r="F9" s="24"/>
      <c r="G9" s="24"/>
    </row>
    <row r="10" spans="1:7" s="3" customFormat="1" ht="38.25">
      <c r="A10" s="12">
        <v>5</v>
      </c>
      <c r="B10" s="13" t="s">
        <v>127</v>
      </c>
      <c r="C10" s="15" t="s">
        <v>83</v>
      </c>
      <c r="D10" s="14" t="s">
        <v>13</v>
      </c>
      <c r="E10" s="24">
        <f>E8*0.1+13.6+8.5+35*0.35</f>
        <v>111.65</v>
      </c>
      <c r="F10" s="24"/>
      <c r="G10" s="24"/>
    </row>
    <row r="11" spans="1:7" s="3" customFormat="1" ht="25.5">
      <c r="A11" s="12">
        <v>6</v>
      </c>
      <c r="B11" s="13" t="s">
        <v>127</v>
      </c>
      <c r="C11" s="15" t="s">
        <v>55</v>
      </c>
      <c r="D11" s="14" t="s">
        <v>13</v>
      </c>
      <c r="E11" s="24">
        <v>18.4</v>
      </c>
      <c r="F11" s="24"/>
      <c r="G11" s="24"/>
    </row>
    <row r="12" spans="1:7" s="3" customFormat="1" ht="50.25" customHeight="1">
      <c r="A12" s="12">
        <v>7</v>
      </c>
      <c r="B12" s="13" t="s">
        <v>127</v>
      </c>
      <c r="C12" s="15" t="s">
        <v>56</v>
      </c>
      <c r="D12" s="14" t="s">
        <v>13</v>
      </c>
      <c r="E12" s="24">
        <v>96.6</v>
      </c>
      <c r="F12" s="24"/>
      <c r="G12" s="24"/>
    </row>
    <row r="13" spans="1:7" s="3" customFormat="1" ht="38.25">
      <c r="A13" s="12">
        <v>8</v>
      </c>
      <c r="B13" s="13" t="s">
        <v>127</v>
      </c>
      <c r="C13" s="15" t="s">
        <v>57</v>
      </c>
      <c r="D13" s="14" t="s">
        <v>12</v>
      </c>
      <c r="E13" s="24">
        <v>43.6</v>
      </c>
      <c r="F13" s="24"/>
      <c r="G13" s="24"/>
    </row>
    <row r="14" spans="1:7" s="3" customFormat="1" ht="25.5">
      <c r="A14" s="12">
        <v>9</v>
      </c>
      <c r="B14" s="13" t="s">
        <v>127</v>
      </c>
      <c r="C14" s="15" t="s">
        <v>58</v>
      </c>
      <c r="D14" s="14" t="s">
        <v>12</v>
      </c>
      <c r="E14" s="24">
        <v>31.1</v>
      </c>
      <c r="F14" s="24"/>
      <c r="G14" s="24"/>
    </row>
    <row r="15" spans="1:7" s="3" customFormat="1" ht="25.5">
      <c r="A15" s="12">
        <v>10</v>
      </c>
      <c r="B15" s="13" t="s">
        <v>127</v>
      </c>
      <c r="C15" s="15" t="s">
        <v>59</v>
      </c>
      <c r="D15" s="14" t="s">
        <v>15</v>
      </c>
      <c r="E15" s="24">
        <f>E13*0.06</f>
        <v>2.62</v>
      </c>
      <c r="F15" s="24"/>
      <c r="G15" s="24"/>
    </row>
    <row r="16" spans="1:7" s="3" customFormat="1" ht="38.25">
      <c r="A16" s="12">
        <v>11</v>
      </c>
      <c r="B16" s="13" t="s">
        <v>127</v>
      </c>
      <c r="C16" s="15" t="s">
        <v>53</v>
      </c>
      <c r="D16" s="14" t="s">
        <v>13</v>
      </c>
      <c r="E16" s="24">
        <f>(25.4+83.8)*1.5</f>
        <v>163.8</v>
      </c>
      <c r="F16" s="24"/>
      <c r="G16" s="24"/>
    </row>
    <row r="17" spans="1:7" s="3" customFormat="1" ht="25.5">
      <c r="A17" s="12">
        <v>12</v>
      </c>
      <c r="B17" s="13" t="s">
        <v>127</v>
      </c>
      <c r="C17" s="15" t="s">
        <v>60</v>
      </c>
      <c r="D17" s="14" t="s">
        <v>40</v>
      </c>
      <c r="E17" s="24">
        <v>15</v>
      </c>
      <c r="F17" s="24"/>
      <c r="G17" s="24"/>
    </row>
    <row r="18" spans="1:7" s="3" customFormat="1" ht="51">
      <c r="A18" s="12"/>
      <c r="B18" s="13" t="s">
        <v>126</v>
      </c>
      <c r="C18" s="15" t="s">
        <v>128</v>
      </c>
      <c r="D18" s="14" t="s">
        <v>13</v>
      </c>
      <c r="E18" s="24">
        <f>(310+120)*2.5</f>
        <v>1075</v>
      </c>
      <c r="F18" s="24"/>
      <c r="G18" s="24"/>
    </row>
    <row r="19" spans="1:7" s="3" customFormat="1" ht="25.5">
      <c r="A19" s="12">
        <v>13</v>
      </c>
      <c r="B19" s="13" t="s">
        <v>61</v>
      </c>
      <c r="C19" s="15" t="s">
        <v>14</v>
      </c>
      <c r="D19" s="14" t="s">
        <v>15</v>
      </c>
      <c r="E19" s="24">
        <f>E10*0.04+E9*0.015+E11*0.15+E12*0.08+E13*0.3*0.15+E14*0.3*0.08+E15</f>
        <v>22.54</v>
      </c>
      <c r="F19" s="24"/>
      <c r="G19" s="24"/>
    </row>
    <row r="20" spans="1:7" s="3" customFormat="1" ht="25.5">
      <c r="A20" s="12">
        <v>14</v>
      </c>
      <c r="B20" s="17" t="s">
        <v>63</v>
      </c>
      <c r="C20" s="15" t="s">
        <v>62</v>
      </c>
      <c r="D20" s="14" t="s">
        <v>40</v>
      </c>
      <c r="E20" s="24">
        <v>1</v>
      </c>
      <c r="F20" s="24"/>
      <c r="G20" s="24"/>
    </row>
    <row r="21" spans="1:7" s="3" customFormat="1" ht="38.25">
      <c r="A21" s="12">
        <v>15</v>
      </c>
      <c r="B21" s="13" t="s">
        <v>64</v>
      </c>
      <c r="C21" s="15" t="s">
        <v>79</v>
      </c>
      <c r="D21" s="14" t="s">
        <v>40</v>
      </c>
      <c r="E21" s="24">
        <v>21</v>
      </c>
      <c r="F21" s="24"/>
      <c r="G21" s="24"/>
    </row>
    <row r="22" spans="1:7" s="3" customFormat="1" ht="12.75">
      <c r="A22" s="12">
        <v>16</v>
      </c>
      <c r="B22" s="13" t="s">
        <v>65</v>
      </c>
      <c r="C22" s="15" t="s">
        <v>71</v>
      </c>
      <c r="D22" s="14" t="s">
        <v>40</v>
      </c>
      <c r="E22" s="24">
        <v>20</v>
      </c>
      <c r="F22" s="24"/>
      <c r="G22" s="24"/>
    </row>
    <row r="23" spans="1:7" s="3" customFormat="1" ht="12.75">
      <c r="A23" s="12">
        <v>17</v>
      </c>
      <c r="B23" s="13" t="s">
        <v>66</v>
      </c>
      <c r="C23" s="15" t="s">
        <v>72</v>
      </c>
      <c r="D23" s="14" t="s">
        <v>40</v>
      </c>
      <c r="E23" s="24">
        <v>7</v>
      </c>
      <c r="F23" s="24"/>
      <c r="G23" s="24"/>
    </row>
    <row r="24" spans="1:7" s="3" customFormat="1" ht="12.75">
      <c r="A24" s="12">
        <v>18</v>
      </c>
      <c r="B24" s="13" t="s">
        <v>75</v>
      </c>
      <c r="C24" s="15" t="s">
        <v>73</v>
      </c>
      <c r="D24" s="14" t="s">
        <v>40</v>
      </c>
      <c r="E24" s="24">
        <v>2</v>
      </c>
      <c r="F24" s="24"/>
      <c r="G24" s="24"/>
    </row>
    <row r="25" spans="1:7" s="3" customFormat="1" ht="12.75">
      <c r="A25" s="12">
        <v>19</v>
      </c>
      <c r="B25" s="13" t="s">
        <v>76</v>
      </c>
      <c r="C25" s="15" t="s">
        <v>74</v>
      </c>
      <c r="D25" s="14" t="s">
        <v>40</v>
      </c>
      <c r="E25" s="24">
        <v>12</v>
      </c>
      <c r="F25" s="24"/>
      <c r="G25" s="24"/>
    </row>
    <row r="26" spans="1:7" s="3" customFormat="1" ht="12.75">
      <c r="A26" s="12">
        <v>20</v>
      </c>
      <c r="B26" s="13" t="s">
        <v>78</v>
      </c>
      <c r="C26" s="15" t="s">
        <v>77</v>
      </c>
      <c r="D26" s="14" t="s">
        <v>40</v>
      </c>
      <c r="E26" s="24">
        <v>1</v>
      </c>
      <c r="F26" s="24"/>
      <c r="G26" s="24"/>
    </row>
    <row r="27" spans="1:7" s="3" customFormat="1" ht="12.75">
      <c r="A27" s="12">
        <v>21</v>
      </c>
      <c r="B27" s="13" t="s">
        <v>82</v>
      </c>
      <c r="C27" s="15" t="s">
        <v>80</v>
      </c>
      <c r="D27" s="14" t="s">
        <v>81</v>
      </c>
      <c r="E27" s="24">
        <v>15</v>
      </c>
      <c r="F27" s="24"/>
      <c r="G27" s="24"/>
    </row>
    <row r="28" spans="1:7" s="3" customFormat="1" ht="19.5" customHeight="1">
      <c r="A28" s="11" t="s">
        <v>16</v>
      </c>
      <c r="B28" s="9" t="s">
        <v>109</v>
      </c>
      <c r="C28" s="9"/>
      <c r="D28" s="25"/>
      <c r="E28" s="26"/>
      <c r="F28" s="25"/>
      <c r="G28" s="27"/>
    </row>
    <row r="29" spans="1:7" s="3" customFormat="1" ht="25.5" customHeight="1">
      <c r="A29" s="12">
        <v>22</v>
      </c>
      <c r="B29" s="13" t="s">
        <v>17</v>
      </c>
      <c r="C29" s="15" t="s">
        <v>110</v>
      </c>
      <c r="D29" s="14" t="s">
        <v>13</v>
      </c>
      <c r="E29" s="24">
        <v>168</v>
      </c>
      <c r="F29" s="14"/>
      <c r="G29" s="24"/>
    </row>
    <row r="30" spans="1:7" s="3" customFormat="1" ht="25.5" customHeight="1">
      <c r="A30" s="12">
        <v>23</v>
      </c>
      <c r="B30" s="13" t="s">
        <v>17</v>
      </c>
      <c r="C30" s="15" t="s">
        <v>18</v>
      </c>
      <c r="D30" s="14" t="s">
        <v>15</v>
      </c>
      <c r="E30" s="24">
        <f>168*0.44</f>
        <v>73.92</v>
      </c>
      <c r="F30" s="24"/>
      <c r="G30" s="24"/>
    </row>
    <row r="31" spans="1:7" s="3" customFormat="1" ht="25.5" customHeight="1">
      <c r="A31" s="12">
        <v>24</v>
      </c>
      <c r="B31" s="13" t="s">
        <v>25</v>
      </c>
      <c r="C31" s="15" t="s">
        <v>105</v>
      </c>
      <c r="D31" s="14" t="s">
        <v>13</v>
      </c>
      <c r="E31" s="24">
        <v>168</v>
      </c>
      <c r="F31" s="24"/>
      <c r="G31" s="24"/>
    </row>
    <row r="32" spans="1:7" s="3" customFormat="1" ht="40.5" customHeight="1">
      <c r="A32" s="12">
        <v>25</v>
      </c>
      <c r="B32" s="13" t="s">
        <v>106</v>
      </c>
      <c r="C32" s="15" t="s">
        <v>111</v>
      </c>
      <c r="D32" s="14" t="s">
        <v>13</v>
      </c>
      <c r="E32" s="24">
        <v>168</v>
      </c>
      <c r="F32" s="24"/>
      <c r="G32" s="24"/>
    </row>
    <row r="33" spans="1:7" s="3" customFormat="1" ht="51" customHeight="1">
      <c r="A33" s="12">
        <v>26</v>
      </c>
      <c r="B33" s="13" t="s">
        <v>130</v>
      </c>
      <c r="C33" s="15" t="s">
        <v>112</v>
      </c>
      <c r="D33" s="14" t="s">
        <v>15</v>
      </c>
      <c r="E33" s="24">
        <f>(E35+E36)*0.05*0.15</f>
        <v>11.91</v>
      </c>
      <c r="F33" s="24"/>
      <c r="G33" s="24"/>
    </row>
    <row r="34" spans="1:7" s="3" customFormat="1" ht="12.75">
      <c r="A34" s="8" t="s">
        <v>19</v>
      </c>
      <c r="B34" s="16" t="s">
        <v>67</v>
      </c>
      <c r="C34" s="9"/>
      <c r="D34" s="25"/>
      <c r="E34" s="26"/>
      <c r="F34" s="25"/>
      <c r="G34" s="27"/>
    </row>
    <row r="35" spans="1:7" s="3" customFormat="1" ht="38.25">
      <c r="A35" s="12">
        <v>27</v>
      </c>
      <c r="B35" s="13" t="s">
        <v>30</v>
      </c>
      <c r="C35" s="15" t="s">
        <v>86</v>
      </c>
      <c r="D35" s="14" t="s">
        <v>12</v>
      </c>
      <c r="E35" s="24">
        <v>1442</v>
      </c>
      <c r="F35" s="24"/>
      <c r="G35" s="24"/>
    </row>
    <row r="36" spans="1:7" s="3" customFormat="1" ht="38.25">
      <c r="A36" s="12">
        <v>28</v>
      </c>
      <c r="B36" s="13" t="s">
        <v>30</v>
      </c>
      <c r="C36" s="15" t="s">
        <v>87</v>
      </c>
      <c r="D36" s="14" t="s">
        <v>12</v>
      </c>
      <c r="E36" s="24">
        <v>146.5</v>
      </c>
      <c r="F36" s="24"/>
      <c r="G36" s="24"/>
    </row>
    <row r="37" spans="1:7" s="3" customFormat="1" ht="25.5">
      <c r="A37" s="12">
        <v>29</v>
      </c>
      <c r="B37" s="13" t="s">
        <v>20</v>
      </c>
      <c r="C37" s="15" t="s">
        <v>88</v>
      </c>
      <c r="D37" s="14" t="s">
        <v>13</v>
      </c>
      <c r="E37" s="24">
        <v>7605</v>
      </c>
      <c r="F37" s="24"/>
      <c r="G37" s="24"/>
    </row>
    <row r="38" spans="1:7" s="3" customFormat="1" ht="23.25" customHeight="1">
      <c r="A38" s="12">
        <v>30</v>
      </c>
      <c r="B38" s="13" t="s">
        <v>90</v>
      </c>
      <c r="C38" s="15" t="s">
        <v>89</v>
      </c>
      <c r="D38" s="14" t="s">
        <v>13</v>
      </c>
      <c r="E38" s="24">
        <v>7605</v>
      </c>
      <c r="F38" s="24"/>
      <c r="G38" s="24"/>
    </row>
    <row r="39" spans="1:7" s="4" customFormat="1" ht="25.5">
      <c r="A39" s="12">
        <v>31</v>
      </c>
      <c r="B39" s="13" t="s">
        <v>91</v>
      </c>
      <c r="C39" s="15" t="s">
        <v>133</v>
      </c>
      <c r="D39" s="14" t="s">
        <v>92</v>
      </c>
      <c r="E39" s="24">
        <v>1105</v>
      </c>
      <c r="F39" s="24"/>
      <c r="G39" s="24"/>
    </row>
    <row r="40" spans="1:7" s="4" customFormat="1" ht="51">
      <c r="A40" s="12">
        <v>33</v>
      </c>
      <c r="B40" s="13" t="s">
        <v>21</v>
      </c>
      <c r="C40" s="15" t="s">
        <v>108</v>
      </c>
      <c r="D40" s="14" t="s">
        <v>13</v>
      </c>
      <c r="E40" s="24">
        <v>140</v>
      </c>
      <c r="F40" s="24"/>
      <c r="G40" s="24"/>
    </row>
    <row r="41" spans="1:7" s="4" customFormat="1" ht="25.5">
      <c r="A41" s="12">
        <v>34</v>
      </c>
      <c r="B41" s="13" t="s">
        <v>20</v>
      </c>
      <c r="C41" s="15" t="s">
        <v>88</v>
      </c>
      <c r="D41" s="14" t="s">
        <v>13</v>
      </c>
      <c r="E41" s="24">
        <v>7745</v>
      </c>
      <c r="F41" s="24"/>
      <c r="G41" s="24"/>
    </row>
    <row r="42" spans="1:7" s="4" customFormat="1" ht="38.25">
      <c r="A42" s="12">
        <v>35</v>
      </c>
      <c r="B42" s="13" t="s">
        <v>90</v>
      </c>
      <c r="C42" s="15" t="s">
        <v>93</v>
      </c>
      <c r="D42" s="14" t="s">
        <v>13</v>
      </c>
      <c r="E42" s="24">
        <v>7745</v>
      </c>
      <c r="F42" s="24"/>
      <c r="G42" s="24"/>
    </row>
    <row r="43" spans="1:7" s="4" customFormat="1" ht="38.25">
      <c r="A43" s="12">
        <v>36</v>
      </c>
      <c r="B43" s="13" t="s">
        <v>21</v>
      </c>
      <c r="C43" s="15" t="s">
        <v>22</v>
      </c>
      <c r="D43" s="14" t="s">
        <v>13</v>
      </c>
      <c r="E43" s="24">
        <f>7605+140</f>
        <v>7745</v>
      </c>
      <c r="F43" s="24"/>
      <c r="G43" s="24"/>
    </row>
    <row r="44" spans="1:7" s="4" customFormat="1" ht="12.75">
      <c r="A44" s="8" t="s">
        <v>23</v>
      </c>
      <c r="B44" s="9" t="s">
        <v>68</v>
      </c>
      <c r="C44" s="9"/>
      <c r="D44" s="25"/>
      <c r="E44" s="26"/>
      <c r="F44" s="25"/>
      <c r="G44" s="27"/>
    </row>
    <row r="45" spans="1:7" s="4" customFormat="1" ht="63.75">
      <c r="A45" s="12">
        <v>37</v>
      </c>
      <c r="B45" s="13" t="s">
        <v>94</v>
      </c>
      <c r="C45" s="15" t="s">
        <v>95</v>
      </c>
      <c r="D45" s="14" t="s">
        <v>15</v>
      </c>
      <c r="E45" s="24">
        <f>546.4*0.52</f>
        <v>284.13</v>
      </c>
      <c r="F45" s="24"/>
      <c r="G45" s="24"/>
    </row>
    <row r="46" spans="1:7" s="4" customFormat="1" ht="63.75">
      <c r="A46" s="12">
        <v>38</v>
      </c>
      <c r="B46" s="13" t="s">
        <v>131</v>
      </c>
      <c r="C46" s="15" t="s">
        <v>132</v>
      </c>
      <c r="D46" s="14" t="s">
        <v>15</v>
      </c>
      <c r="E46" s="24">
        <f>136.8*0.52</f>
        <v>71.14</v>
      </c>
      <c r="F46" s="24"/>
      <c r="G46" s="24"/>
    </row>
    <row r="47" spans="1:7" s="4" customFormat="1" ht="38.25">
      <c r="A47" s="12">
        <v>39</v>
      </c>
      <c r="B47" s="13" t="s">
        <v>24</v>
      </c>
      <c r="C47" s="15" t="s">
        <v>96</v>
      </c>
      <c r="D47" s="14" t="s">
        <v>12</v>
      </c>
      <c r="E47" s="24">
        <v>790.68</v>
      </c>
      <c r="F47" s="24"/>
      <c r="G47" s="24"/>
    </row>
    <row r="48" spans="1:7" s="4" customFormat="1" ht="25.5">
      <c r="A48" s="12">
        <v>40</v>
      </c>
      <c r="B48" s="13" t="s">
        <v>25</v>
      </c>
      <c r="C48" s="15" t="s">
        <v>26</v>
      </c>
      <c r="D48" s="14" t="s">
        <v>13</v>
      </c>
      <c r="E48" s="24">
        <v>1152.52</v>
      </c>
      <c r="F48" s="24"/>
      <c r="G48" s="24"/>
    </row>
    <row r="49" spans="1:7" s="4" customFormat="1" ht="51">
      <c r="A49" s="12">
        <v>41</v>
      </c>
      <c r="B49" s="13" t="s">
        <v>27</v>
      </c>
      <c r="C49" s="15" t="s">
        <v>28</v>
      </c>
      <c r="D49" s="14" t="s">
        <v>13</v>
      </c>
      <c r="E49" s="24">
        <v>1152.52</v>
      </c>
      <c r="F49" s="24"/>
      <c r="G49" s="24"/>
    </row>
    <row r="50" spans="1:7" s="3" customFormat="1" ht="12.75">
      <c r="A50" s="8" t="s">
        <v>29</v>
      </c>
      <c r="B50" s="9" t="s">
        <v>98</v>
      </c>
      <c r="C50" s="9"/>
      <c r="D50" s="25"/>
      <c r="E50" s="26"/>
      <c r="F50" s="25"/>
      <c r="G50" s="27"/>
    </row>
    <row r="51" spans="1:7" s="4" customFormat="1" ht="24.75" customHeight="1">
      <c r="A51" s="12">
        <v>42</v>
      </c>
      <c r="B51" s="13" t="s">
        <v>17</v>
      </c>
      <c r="C51" s="15" t="s">
        <v>99</v>
      </c>
      <c r="D51" s="14" t="s">
        <v>13</v>
      </c>
      <c r="E51" s="24">
        <v>205</v>
      </c>
      <c r="F51" s="24"/>
      <c r="G51" s="24"/>
    </row>
    <row r="52" spans="1:7" s="4" customFormat="1" ht="38.25">
      <c r="A52" s="12">
        <v>43</v>
      </c>
      <c r="B52" s="13" t="s">
        <v>17</v>
      </c>
      <c r="C52" s="15" t="s">
        <v>100</v>
      </c>
      <c r="D52" s="14" t="s">
        <v>15</v>
      </c>
      <c r="E52" s="24">
        <f>205*0.36</f>
        <v>73.8</v>
      </c>
      <c r="F52" s="24"/>
      <c r="G52" s="24"/>
    </row>
    <row r="53" spans="1:7" s="4" customFormat="1" ht="38.25">
      <c r="A53" s="12">
        <v>44</v>
      </c>
      <c r="B53" s="13" t="s">
        <v>30</v>
      </c>
      <c r="C53" s="15" t="s">
        <v>101</v>
      </c>
      <c r="D53" s="14" t="s">
        <v>12</v>
      </c>
      <c r="E53" s="24">
        <v>135.3</v>
      </c>
      <c r="F53" s="24"/>
      <c r="G53" s="24"/>
    </row>
    <row r="54" spans="1:7" s="3" customFormat="1" ht="25.5">
      <c r="A54" s="12">
        <v>45</v>
      </c>
      <c r="B54" s="13" t="s">
        <v>25</v>
      </c>
      <c r="C54" s="15" t="s">
        <v>26</v>
      </c>
      <c r="D54" s="14" t="s">
        <v>13</v>
      </c>
      <c r="E54" s="24">
        <v>205</v>
      </c>
      <c r="F54" s="24"/>
      <c r="G54" s="24"/>
    </row>
    <row r="55" spans="1:7" s="4" customFormat="1" ht="25.5">
      <c r="A55" s="12">
        <v>46</v>
      </c>
      <c r="B55" s="13" t="s">
        <v>31</v>
      </c>
      <c r="C55" s="15" t="s">
        <v>102</v>
      </c>
      <c r="D55" s="14" t="s">
        <v>13</v>
      </c>
      <c r="E55" s="24">
        <v>205</v>
      </c>
      <c r="F55" s="24"/>
      <c r="G55" s="24"/>
    </row>
    <row r="56" spans="1:7" s="4" customFormat="1" ht="50.25" customHeight="1">
      <c r="A56" s="12">
        <v>47</v>
      </c>
      <c r="B56" s="13" t="s">
        <v>32</v>
      </c>
      <c r="C56" s="15" t="s">
        <v>120</v>
      </c>
      <c r="D56" s="14" t="s">
        <v>13</v>
      </c>
      <c r="E56" s="24">
        <v>205</v>
      </c>
      <c r="F56" s="24"/>
      <c r="G56" s="24"/>
    </row>
    <row r="57" spans="1:7" s="4" customFormat="1" ht="17.25" customHeight="1">
      <c r="A57" s="8" t="s">
        <v>29</v>
      </c>
      <c r="B57" s="9" t="s">
        <v>97</v>
      </c>
      <c r="C57" s="9"/>
      <c r="D57" s="25"/>
      <c r="E57" s="26"/>
      <c r="F57" s="25"/>
      <c r="G57" s="27"/>
    </row>
    <row r="58" spans="1:7" s="4" customFormat="1" ht="23.25" customHeight="1">
      <c r="A58" s="12">
        <v>48</v>
      </c>
      <c r="B58" s="13" t="s">
        <v>17</v>
      </c>
      <c r="C58" s="15" t="s">
        <v>103</v>
      </c>
      <c r="D58" s="14" t="s">
        <v>13</v>
      </c>
      <c r="E58" s="24">
        <v>208</v>
      </c>
      <c r="F58" s="24"/>
      <c r="G58" s="24"/>
    </row>
    <row r="59" spans="1:7" s="4" customFormat="1" ht="37.5" customHeight="1">
      <c r="A59" s="12">
        <v>49</v>
      </c>
      <c r="B59" s="13" t="s">
        <v>17</v>
      </c>
      <c r="C59" s="15" t="s">
        <v>104</v>
      </c>
      <c r="D59" s="14" t="s">
        <v>15</v>
      </c>
      <c r="E59" s="24">
        <f>208*0.4</f>
        <v>83.2</v>
      </c>
      <c r="F59" s="24"/>
      <c r="G59" s="24"/>
    </row>
    <row r="60" spans="1:7" s="4" customFormat="1" ht="23.25" customHeight="1">
      <c r="A60" s="12">
        <v>50</v>
      </c>
      <c r="B60" s="13" t="s">
        <v>25</v>
      </c>
      <c r="C60" s="15" t="s">
        <v>105</v>
      </c>
      <c r="D60" s="14" t="s">
        <v>13</v>
      </c>
      <c r="E60" s="24">
        <v>208</v>
      </c>
      <c r="F60" s="24"/>
      <c r="G60" s="24"/>
    </row>
    <row r="61" spans="1:7" s="4" customFormat="1" ht="39.75" customHeight="1">
      <c r="A61" s="12">
        <v>51</v>
      </c>
      <c r="B61" s="13" t="s">
        <v>106</v>
      </c>
      <c r="C61" s="15" t="s">
        <v>111</v>
      </c>
      <c r="D61" s="14" t="s">
        <v>13</v>
      </c>
      <c r="E61" s="24">
        <v>208</v>
      </c>
      <c r="F61" s="24"/>
      <c r="G61" s="24"/>
    </row>
    <row r="62" spans="1:7" s="4" customFormat="1" ht="27.75" customHeight="1">
      <c r="A62" s="12">
        <v>52</v>
      </c>
      <c r="B62" s="13" t="s">
        <v>90</v>
      </c>
      <c r="C62" s="15" t="s">
        <v>89</v>
      </c>
      <c r="D62" s="14" t="s">
        <v>13</v>
      </c>
      <c r="E62" s="24">
        <v>208</v>
      </c>
      <c r="F62" s="24"/>
      <c r="G62" s="24"/>
    </row>
    <row r="63" spans="1:7" s="4" customFormat="1" ht="41.25" customHeight="1">
      <c r="A63" s="12">
        <v>53</v>
      </c>
      <c r="B63" s="13" t="s">
        <v>32</v>
      </c>
      <c r="C63" s="15" t="s">
        <v>107</v>
      </c>
      <c r="D63" s="14" t="s">
        <v>13</v>
      </c>
      <c r="E63" s="24">
        <v>208</v>
      </c>
      <c r="F63" s="24"/>
      <c r="G63" s="24"/>
    </row>
    <row r="64" spans="1:7" s="4" customFormat="1" ht="12.75">
      <c r="A64" s="8" t="s">
        <v>33</v>
      </c>
      <c r="B64" s="9" t="s">
        <v>69</v>
      </c>
      <c r="C64" s="9"/>
      <c r="D64" s="25"/>
      <c r="E64" s="26"/>
      <c r="F64" s="25"/>
      <c r="G64" s="27"/>
    </row>
    <row r="65" spans="1:7" s="4" customFormat="1" ht="38.25">
      <c r="A65" s="12">
        <v>54</v>
      </c>
      <c r="B65" s="13" t="s">
        <v>34</v>
      </c>
      <c r="C65" s="15" t="s">
        <v>125</v>
      </c>
      <c r="D65" s="14" t="s">
        <v>13</v>
      </c>
      <c r="E65" s="24">
        <f>5*0.5*4*2</f>
        <v>20</v>
      </c>
      <c r="F65" s="14"/>
      <c r="G65" s="24"/>
    </row>
    <row r="66" spans="1:7" s="4" customFormat="1" ht="25.5">
      <c r="A66" s="17">
        <v>55</v>
      </c>
      <c r="B66" s="15" t="s">
        <v>35</v>
      </c>
      <c r="C66" s="15" t="s">
        <v>36</v>
      </c>
      <c r="D66" s="28" t="s">
        <v>37</v>
      </c>
      <c r="E66" s="29">
        <v>15</v>
      </c>
      <c r="F66" s="24"/>
      <c r="G66" s="24"/>
    </row>
    <row r="67" spans="1:7" s="4" customFormat="1" ht="25.5">
      <c r="A67" s="12">
        <v>56</v>
      </c>
      <c r="B67" s="15" t="s">
        <v>35</v>
      </c>
      <c r="C67" s="15" t="s">
        <v>38</v>
      </c>
      <c r="D67" s="28" t="s">
        <v>37</v>
      </c>
      <c r="E67" s="29">
        <v>2</v>
      </c>
      <c r="F67" s="24"/>
      <c r="G67" s="24"/>
    </row>
    <row r="68" spans="1:7" s="4" customFormat="1" ht="25.5">
      <c r="A68" s="17">
        <v>57</v>
      </c>
      <c r="B68" s="15" t="s">
        <v>35</v>
      </c>
      <c r="C68" s="15" t="s">
        <v>39</v>
      </c>
      <c r="D68" s="28" t="s">
        <v>37</v>
      </c>
      <c r="E68" s="29">
        <v>13</v>
      </c>
      <c r="F68" s="24"/>
      <c r="G68" s="24"/>
    </row>
    <row r="69" spans="1:7" s="4" customFormat="1" ht="12.75">
      <c r="A69" s="12">
        <v>58</v>
      </c>
      <c r="B69" s="15" t="s">
        <v>35</v>
      </c>
      <c r="C69" s="15" t="s">
        <v>118</v>
      </c>
      <c r="D69" s="28" t="s">
        <v>40</v>
      </c>
      <c r="E69" s="29">
        <v>4</v>
      </c>
      <c r="F69" s="24"/>
      <c r="G69" s="24"/>
    </row>
    <row r="70" spans="1:7" s="4" customFormat="1" ht="12.75">
      <c r="A70" s="8" t="s">
        <v>41</v>
      </c>
      <c r="B70" s="9" t="s">
        <v>70</v>
      </c>
      <c r="C70" s="9"/>
      <c r="D70" s="25"/>
      <c r="E70" s="26"/>
      <c r="F70" s="25"/>
      <c r="G70" s="27"/>
    </row>
    <row r="71" spans="1:7" s="4" customFormat="1" ht="51">
      <c r="A71" s="17">
        <v>59</v>
      </c>
      <c r="B71" s="15" t="s">
        <v>113</v>
      </c>
      <c r="C71" s="15" t="s">
        <v>114</v>
      </c>
      <c r="D71" s="28" t="s">
        <v>115</v>
      </c>
      <c r="E71" s="29">
        <f>36*2.1+2.6</f>
        <v>78.2</v>
      </c>
      <c r="F71" s="24"/>
      <c r="G71" s="24"/>
    </row>
    <row r="72" spans="1:7" s="4" customFormat="1" ht="51">
      <c r="A72" s="17">
        <v>60</v>
      </c>
      <c r="B72" s="15" t="s">
        <v>117</v>
      </c>
      <c r="C72" s="15" t="s">
        <v>116</v>
      </c>
      <c r="D72" s="28" t="s">
        <v>13</v>
      </c>
      <c r="E72" s="29">
        <v>37</v>
      </c>
      <c r="F72" s="24"/>
      <c r="G72" s="24"/>
    </row>
    <row r="73" spans="1:7" s="4" customFormat="1" ht="12.75">
      <c r="A73" s="17">
        <v>61</v>
      </c>
      <c r="B73" s="15" t="s">
        <v>42</v>
      </c>
      <c r="C73" s="15" t="s">
        <v>43</v>
      </c>
      <c r="D73" s="28" t="s">
        <v>37</v>
      </c>
      <c r="E73" s="29">
        <v>16</v>
      </c>
      <c r="F73" s="24"/>
      <c r="G73" s="24"/>
    </row>
    <row r="74" spans="1:7" s="4" customFormat="1" ht="25.5">
      <c r="A74" s="17">
        <v>62</v>
      </c>
      <c r="B74" s="15" t="s">
        <v>42</v>
      </c>
      <c r="C74" s="15" t="s">
        <v>44</v>
      </c>
      <c r="D74" s="28" t="s">
        <v>37</v>
      </c>
      <c r="E74" s="29">
        <v>5</v>
      </c>
      <c r="F74" s="24"/>
      <c r="G74" s="24"/>
    </row>
    <row r="75" spans="1:7" s="4" customFormat="1" ht="25.5">
      <c r="A75" s="17">
        <v>63</v>
      </c>
      <c r="B75" s="15" t="s">
        <v>42</v>
      </c>
      <c r="C75" s="15" t="s">
        <v>45</v>
      </c>
      <c r="D75" s="28" t="s">
        <v>37</v>
      </c>
      <c r="E75" s="29">
        <v>2</v>
      </c>
      <c r="F75" s="24"/>
      <c r="G75" s="24"/>
    </row>
    <row r="76" spans="1:7" s="4" customFormat="1" ht="25.5">
      <c r="A76" s="17">
        <v>64</v>
      </c>
      <c r="B76" s="15" t="s">
        <v>123</v>
      </c>
      <c r="C76" s="15" t="s">
        <v>124</v>
      </c>
      <c r="D76" s="28" t="s">
        <v>13</v>
      </c>
      <c r="E76" s="29">
        <f>1471.5*0.75</f>
        <v>1103.63</v>
      </c>
      <c r="F76" s="24"/>
      <c r="G76" s="24"/>
    </row>
    <row r="77" spans="1:7" s="4" customFormat="1" ht="25.5">
      <c r="A77" s="17">
        <v>65</v>
      </c>
      <c r="B77" s="15" t="s">
        <v>123</v>
      </c>
      <c r="C77" s="15" t="s">
        <v>119</v>
      </c>
      <c r="D77" s="14" t="s">
        <v>15</v>
      </c>
      <c r="E77" s="24">
        <f>1471.5*0.75*0.1</f>
        <v>110.36</v>
      </c>
      <c r="F77" s="14"/>
      <c r="G77" s="24"/>
    </row>
    <row r="78" spans="1:7" s="4" customFormat="1" ht="25.5">
      <c r="A78" s="17">
        <v>66</v>
      </c>
      <c r="B78" s="13" t="s">
        <v>121</v>
      </c>
      <c r="C78" s="15" t="s">
        <v>122</v>
      </c>
      <c r="D78" s="14" t="s">
        <v>13</v>
      </c>
      <c r="E78" s="24">
        <f>1485.5*0.5</f>
        <v>742.75</v>
      </c>
      <c r="F78" s="14"/>
      <c r="G78" s="24"/>
    </row>
    <row r="79" spans="1:7" s="4" customFormat="1" ht="12.75">
      <c r="A79" s="17">
        <v>67</v>
      </c>
      <c r="B79" s="13" t="s">
        <v>8</v>
      </c>
      <c r="C79" s="15" t="s">
        <v>46</v>
      </c>
      <c r="D79" s="32" t="s">
        <v>47</v>
      </c>
      <c r="E79" s="32"/>
      <c r="F79" s="32"/>
      <c r="G79" s="24"/>
    </row>
    <row r="80" spans="1:7" s="4" customFormat="1" ht="12.75">
      <c r="A80" s="12"/>
      <c r="B80" s="13"/>
      <c r="C80" s="15"/>
      <c r="D80" s="14"/>
      <c r="E80" s="14"/>
      <c r="F80" s="14"/>
      <c r="G80" s="24"/>
    </row>
    <row r="81" spans="1:7" s="4" customFormat="1" ht="12.75">
      <c r="A81" s="18" t="s">
        <v>48</v>
      </c>
      <c r="B81" s="19"/>
      <c r="C81" s="20"/>
      <c r="D81" s="20"/>
      <c r="E81" s="20"/>
      <c r="F81" s="21"/>
      <c r="G81" s="10"/>
    </row>
    <row r="82" spans="1:7" s="4" customFormat="1" ht="12.75">
      <c r="A82" s="18" t="s">
        <v>49</v>
      </c>
      <c r="B82" s="19"/>
      <c r="C82" s="20"/>
      <c r="D82" s="20"/>
      <c r="E82" s="20"/>
      <c r="F82" s="21"/>
      <c r="G82" s="10"/>
    </row>
    <row r="83" spans="1:7" s="4" customFormat="1" ht="12.75">
      <c r="A83" s="18" t="s">
        <v>50</v>
      </c>
      <c r="B83" s="19"/>
      <c r="C83" s="20"/>
      <c r="D83" s="20"/>
      <c r="E83" s="20"/>
      <c r="F83" s="21"/>
      <c r="G83" s="10"/>
    </row>
    <row r="84" spans="1:7" s="4" customFormat="1" ht="14.25">
      <c r="A84" s="22"/>
      <c r="B84" s="22"/>
      <c r="C84" s="22"/>
      <c r="D84" s="22"/>
      <c r="E84" s="23"/>
      <c r="F84" s="22"/>
      <c r="G84" s="22"/>
    </row>
    <row r="85" spans="1:7" s="4" customFormat="1" ht="15">
      <c r="A85" s="1"/>
      <c r="B85" s="1"/>
      <c r="C85" s="1"/>
      <c r="D85" s="1"/>
      <c r="E85" s="2"/>
      <c r="F85" s="1"/>
      <c r="G85" s="1"/>
    </row>
    <row r="86" spans="1:7" s="4" customFormat="1" ht="15">
      <c r="A86" s="1"/>
      <c r="B86" s="1"/>
      <c r="C86" s="1"/>
      <c r="D86" s="1"/>
      <c r="E86" s="2"/>
      <c r="F86" s="1"/>
      <c r="G86" s="1"/>
    </row>
    <row r="87" spans="1:7" s="4" customFormat="1" ht="15">
      <c r="A87" s="1"/>
      <c r="B87" s="1"/>
      <c r="C87" s="1"/>
      <c r="D87" s="1"/>
      <c r="E87" s="2"/>
      <c r="F87" s="1"/>
      <c r="G87" s="1"/>
    </row>
    <row r="88" spans="1:7" s="4" customFormat="1" ht="15">
      <c r="A88" s="1"/>
      <c r="B88" s="1"/>
      <c r="C88" s="1"/>
      <c r="D88" s="1"/>
      <c r="E88" s="2"/>
      <c r="F88" s="1"/>
      <c r="G88" s="1"/>
    </row>
    <row r="89" spans="1:7" s="4" customFormat="1" ht="15">
      <c r="A89" s="1"/>
      <c r="B89" s="1"/>
      <c r="C89" s="1"/>
      <c r="D89" s="1"/>
      <c r="E89" s="2"/>
      <c r="F89" s="1"/>
      <c r="G89" s="1"/>
    </row>
    <row r="90" spans="1:7" s="3" customFormat="1" ht="15">
      <c r="A90" s="1"/>
      <c r="B90" s="1"/>
      <c r="C90" s="1"/>
      <c r="D90" s="1"/>
      <c r="E90" s="2"/>
      <c r="F90" s="1"/>
      <c r="G90" s="1"/>
    </row>
    <row r="91" spans="1:7" s="4" customFormat="1" ht="15">
      <c r="A91" s="1"/>
      <c r="B91" s="1"/>
      <c r="C91" s="1"/>
      <c r="D91" s="1"/>
      <c r="E91" s="2"/>
      <c r="F91" s="1"/>
      <c r="G91" s="1"/>
    </row>
    <row r="92" spans="1:7" s="4" customFormat="1" ht="15">
      <c r="A92" s="1"/>
      <c r="B92" s="1"/>
      <c r="C92" s="1"/>
      <c r="D92" s="1"/>
      <c r="E92" s="2"/>
      <c r="F92" s="1"/>
      <c r="G92" s="1"/>
    </row>
    <row r="93" spans="1:7" s="4" customFormat="1" ht="15">
      <c r="A93" s="1"/>
      <c r="B93" s="1"/>
      <c r="C93" s="1"/>
      <c r="D93" s="1"/>
      <c r="E93" s="2"/>
      <c r="F93" s="1"/>
      <c r="G93" s="1"/>
    </row>
    <row r="94" spans="1:7" s="4" customFormat="1" ht="22.5" customHeight="1">
      <c r="A94" s="1"/>
      <c r="B94" s="1"/>
      <c r="C94" s="1"/>
      <c r="D94" s="1"/>
      <c r="E94" s="2"/>
      <c r="F94" s="1"/>
      <c r="G94" s="1"/>
    </row>
    <row r="95" spans="1:7" s="4" customFormat="1" ht="15">
      <c r="A95" s="1"/>
      <c r="B95" s="1"/>
      <c r="C95" s="1"/>
      <c r="D95" s="1"/>
      <c r="E95" s="2"/>
      <c r="F95" s="1"/>
      <c r="G95" s="1"/>
    </row>
    <row r="96" spans="1:7" s="4" customFormat="1" ht="15">
      <c r="A96" s="1"/>
      <c r="B96" s="1"/>
      <c r="C96" s="1"/>
      <c r="D96" s="1"/>
      <c r="E96" s="2"/>
      <c r="F96" s="1"/>
      <c r="G96" s="1"/>
    </row>
    <row r="97" spans="1:7" s="4" customFormat="1" ht="15">
      <c r="A97" s="1"/>
      <c r="B97" s="1"/>
      <c r="C97" s="1"/>
      <c r="D97" s="1"/>
      <c r="E97" s="2"/>
      <c r="F97" s="1"/>
      <c r="G97" s="1"/>
    </row>
    <row r="98" spans="1:7" s="4" customFormat="1" ht="15">
      <c r="A98" s="1"/>
      <c r="B98" s="1"/>
      <c r="C98" s="1"/>
      <c r="D98" s="1"/>
      <c r="E98" s="2"/>
      <c r="F98" s="1"/>
      <c r="G98" s="1"/>
    </row>
    <row r="99" spans="1:7" s="3" customFormat="1" ht="15">
      <c r="A99" s="1"/>
      <c r="B99" s="1"/>
      <c r="C99" s="1"/>
      <c r="D99" s="1"/>
      <c r="E99" s="2"/>
      <c r="F99" s="1"/>
      <c r="G99" s="1"/>
    </row>
    <row r="100" spans="1:7" s="3" customFormat="1" ht="15">
      <c r="A100" s="1"/>
      <c r="B100" s="1"/>
      <c r="C100" s="1"/>
      <c r="D100" s="1"/>
      <c r="E100" s="2"/>
      <c r="F100" s="1"/>
      <c r="G100" s="1"/>
    </row>
    <row r="101" spans="1:7" s="3" customFormat="1" ht="15">
      <c r="A101" s="1"/>
      <c r="B101" s="1"/>
      <c r="C101" s="1"/>
      <c r="D101" s="1"/>
      <c r="E101" s="2"/>
      <c r="F101" s="1"/>
      <c r="G101" s="1"/>
    </row>
    <row r="102" spans="1:7" s="4" customFormat="1" ht="15">
      <c r="A102" s="1"/>
      <c r="B102" s="1"/>
      <c r="C102" s="1"/>
      <c r="D102" s="1"/>
      <c r="E102" s="2"/>
      <c r="F102" s="1"/>
      <c r="G102" s="1"/>
    </row>
    <row r="103" spans="1:7" s="4" customFormat="1" ht="15">
      <c r="A103" s="1"/>
      <c r="B103" s="1"/>
      <c r="C103" s="1"/>
      <c r="D103" s="1"/>
      <c r="E103" s="2"/>
      <c r="F103" s="1"/>
      <c r="G103" s="1"/>
    </row>
    <row r="104" spans="1:7" s="4" customFormat="1" ht="15">
      <c r="A104" s="1"/>
      <c r="B104" s="1"/>
      <c r="C104" s="1"/>
      <c r="D104" s="1"/>
      <c r="E104" s="2"/>
      <c r="F104" s="1"/>
      <c r="G104" s="1"/>
    </row>
    <row r="105" spans="1:7" s="4" customFormat="1" ht="15">
      <c r="A105" s="1"/>
      <c r="B105" s="1"/>
      <c r="C105" s="1"/>
      <c r="D105" s="1"/>
      <c r="E105" s="2"/>
      <c r="F105" s="1"/>
      <c r="G105" s="1"/>
    </row>
    <row r="106" spans="1:7" s="4" customFormat="1" ht="15">
      <c r="A106" s="1"/>
      <c r="B106" s="1"/>
      <c r="C106" s="1"/>
      <c r="D106" s="1"/>
      <c r="E106" s="2"/>
      <c r="F106" s="1"/>
      <c r="G106" s="1"/>
    </row>
    <row r="107" spans="1:7" s="4" customFormat="1" ht="15">
      <c r="A107" s="1"/>
      <c r="B107" s="1"/>
      <c r="C107" s="1"/>
      <c r="D107" s="1"/>
      <c r="E107" s="2"/>
      <c r="F107" s="1"/>
      <c r="G107" s="1"/>
    </row>
    <row r="108" spans="1:7" s="4" customFormat="1" ht="15">
      <c r="A108" s="1"/>
      <c r="B108" s="1"/>
      <c r="C108" s="1"/>
      <c r="D108" s="1"/>
      <c r="E108" s="2"/>
      <c r="F108" s="1"/>
      <c r="G108" s="1"/>
    </row>
    <row r="109" spans="1:7" s="4" customFormat="1" ht="15">
      <c r="A109" s="1"/>
      <c r="B109" s="1"/>
      <c r="C109" s="1"/>
      <c r="D109" s="1"/>
      <c r="E109" s="2"/>
      <c r="F109" s="1"/>
      <c r="G109" s="1"/>
    </row>
    <row r="110" spans="1:7" s="4" customFormat="1" ht="15">
      <c r="A110" s="1"/>
      <c r="B110" s="1"/>
      <c r="C110" s="1"/>
      <c r="D110" s="1"/>
      <c r="E110" s="2"/>
      <c r="F110" s="1"/>
      <c r="G110" s="1"/>
    </row>
    <row r="111" spans="1:7" s="4" customFormat="1" ht="15">
      <c r="A111" s="1"/>
      <c r="B111" s="1"/>
      <c r="C111" s="1"/>
      <c r="D111" s="1"/>
      <c r="E111" s="2"/>
      <c r="F111" s="1"/>
      <c r="G111" s="1"/>
    </row>
    <row r="112" spans="1:7" s="4" customFormat="1" ht="15">
      <c r="A112" s="1"/>
      <c r="B112" s="1"/>
      <c r="C112" s="1"/>
      <c r="D112" s="1"/>
      <c r="E112" s="2"/>
      <c r="F112" s="1"/>
      <c r="G112" s="1"/>
    </row>
    <row r="113" spans="1:7" s="4" customFormat="1" ht="15">
      <c r="A113" s="1"/>
      <c r="B113" s="1"/>
      <c r="C113" s="1"/>
      <c r="D113" s="1"/>
      <c r="E113" s="2"/>
      <c r="F113" s="1"/>
      <c r="G113" s="1"/>
    </row>
    <row r="114" spans="1:7" s="4" customFormat="1" ht="15">
      <c r="A114" s="1"/>
      <c r="B114" s="1"/>
      <c r="C114" s="1"/>
      <c r="D114" s="1"/>
      <c r="E114" s="2"/>
      <c r="F114" s="1"/>
      <c r="G114" s="1"/>
    </row>
    <row r="115" spans="1:7" s="3" customFormat="1" ht="15">
      <c r="A115" s="1"/>
      <c r="B115" s="1"/>
      <c r="C115" s="1"/>
      <c r="D115" s="1"/>
      <c r="E115" s="2"/>
      <c r="F115" s="1"/>
      <c r="G115" s="1"/>
    </row>
    <row r="116" spans="1:7" s="4" customFormat="1" ht="15">
      <c r="A116" s="1"/>
      <c r="B116" s="1"/>
      <c r="C116" s="1"/>
      <c r="D116" s="1"/>
      <c r="E116" s="2"/>
      <c r="F116" s="1"/>
      <c r="G116" s="1"/>
    </row>
    <row r="117" spans="1:7" s="4" customFormat="1" ht="15">
      <c r="A117" s="1"/>
      <c r="B117" s="1"/>
      <c r="C117" s="1"/>
      <c r="D117" s="1"/>
      <c r="E117" s="2"/>
      <c r="F117" s="1"/>
      <c r="G117" s="1"/>
    </row>
    <row r="118" spans="1:7" s="4" customFormat="1" ht="15">
      <c r="A118" s="1"/>
      <c r="B118" s="1"/>
      <c r="C118" s="1"/>
      <c r="D118" s="1"/>
      <c r="E118" s="2"/>
      <c r="F118" s="1"/>
      <c r="G118" s="1"/>
    </row>
    <row r="119" spans="1:7" s="4" customFormat="1" ht="15">
      <c r="A119" s="1"/>
      <c r="B119" s="1"/>
      <c r="C119" s="1"/>
      <c r="D119" s="1"/>
      <c r="E119" s="2"/>
      <c r="F119" s="1"/>
      <c r="G119" s="1"/>
    </row>
    <row r="120" spans="1:7" s="4" customFormat="1" ht="15">
      <c r="A120" s="1"/>
      <c r="B120" s="1"/>
      <c r="C120" s="1"/>
      <c r="D120" s="1"/>
      <c r="E120" s="2"/>
      <c r="F120" s="1"/>
      <c r="G120" s="1"/>
    </row>
    <row r="121" spans="1:7" s="4" customFormat="1" ht="15">
      <c r="A121" s="1"/>
      <c r="B121" s="1"/>
      <c r="C121" s="1"/>
      <c r="D121" s="1"/>
      <c r="E121" s="2"/>
      <c r="F121" s="1"/>
      <c r="G121" s="1"/>
    </row>
    <row r="122" spans="1:7" s="4" customFormat="1" ht="15">
      <c r="A122" s="1"/>
      <c r="B122" s="1"/>
      <c r="C122" s="1"/>
      <c r="D122" s="1"/>
      <c r="E122" s="2"/>
      <c r="F122" s="1"/>
      <c r="G122" s="1"/>
    </row>
    <row r="123" spans="1:7" s="3" customFormat="1" ht="15">
      <c r="A123" s="1"/>
      <c r="B123" s="1"/>
      <c r="C123" s="1"/>
      <c r="D123" s="1"/>
      <c r="E123" s="2"/>
      <c r="F123" s="1"/>
      <c r="G123" s="1"/>
    </row>
    <row r="124" spans="1:7" s="3" customFormat="1" ht="15">
      <c r="A124" s="1"/>
      <c r="B124" s="1"/>
      <c r="C124" s="1"/>
      <c r="D124" s="1"/>
      <c r="E124" s="2"/>
      <c r="F124" s="1"/>
      <c r="G124" s="1"/>
    </row>
    <row r="125" spans="1:7" s="3" customFormat="1" ht="15">
      <c r="A125" s="1"/>
      <c r="B125" s="1"/>
      <c r="C125" s="1"/>
      <c r="D125" s="1"/>
      <c r="E125" s="2"/>
      <c r="F125" s="1"/>
      <c r="G125" s="1"/>
    </row>
    <row r="126" spans="1:7" s="3" customFormat="1" ht="15">
      <c r="A126" s="1"/>
      <c r="B126" s="1"/>
      <c r="C126" s="1"/>
      <c r="D126" s="1"/>
      <c r="E126" s="2"/>
      <c r="F126" s="1"/>
      <c r="G126" s="1"/>
    </row>
    <row r="127" spans="1:7" s="3" customFormat="1" ht="15">
      <c r="A127" s="1"/>
      <c r="B127" s="1"/>
      <c r="C127" s="1"/>
      <c r="D127" s="1"/>
      <c r="E127" s="2"/>
      <c r="F127" s="1"/>
      <c r="G127" s="1"/>
    </row>
    <row r="128" spans="1:7" s="3" customFormat="1" ht="15">
      <c r="A128" s="1"/>
      <c r="B128" s="1"/>
      <c r="C128" s="1"/>
      <c r="D128" s="1"/>
      <c r="E128" s="2"/>
      <c r="F128" s="1"/>
      <c r="G128" s="1"/>
    </row>
    <row r="129" spans="1:7" s="3" customFormat="1" ht="15">
      <c r="A129" s="1"/>
      <c r="B129" s="1"/>
      <c r="C129" s="1"/>
      <c r="D129" s="1"/>
      <c r="E129" s="2"/>
      <c r="F129" s="1"/>
      <c r="G129" s="1"/>
    </row>
    <row r="130" spans="1:7" s="3" customFormat="1" ht="15">
      <c r="A130" s="1"/>
      <c r="B130" s="1"/>
      <c r="C130" s="1"/>
      <c r="D130" s="1"/>
      <c r="E130" s="2"/>
      <c r="F130" s="1"/>
      <c r="G130" s="1"/>
    </row>
    <row r="131" spans="1:7" s="3" customFormat="1" ht="15">
      <c r="A131" s="1"/>
      <c r="B131" s="1"/>
      <c r="C131" s="1"/>
      <c r="D131" s="1"/>
      <c r="E131" s="2"/>
      <c r="F131" s="1"/>
      <c r="G131" s="1"/>
    </row>
    <row r="132" spans="1:7" s="3" customFormat="1" ht="15">
      <c r="A132" s="1"/>
      <c r="B132" s="1"/>
      <c r="C132" s="1"/>
      <c r="D132" s="1"/>
      <c r="E132" s="2"/>
      <c r="F132" s="1"/>
      <c r="G132" s="1"/>
    </row>
    <row r="133" spans="1:7" s="3" customFormat="1" ht="15">
      <c r="A133" s="1"/>
      <c r="B133" s="1"/>
      <c r="C133" s="1"/>
      <c r="D133" s="1"/>
      <c r="E133" s="2"/>
      <c r="F133" s="1"/>
      <c r="G133" s="1"/>
    </row>
    <row r="134" spans="1:7" s="3" customFormat="1" ht="15">
      <c r="A134" s="1"/>
      <c r="B134" s="1"/>
      <c r="C134" s="1"/>
      <c r="D134" s="1"/>
      <c r="E134" s="2"/>
      <c r="F134" s="1"/>
      <c r="G134" s="1"/>
    </row>
    <row r="135" spans="1:7" s="3" customFormat="1" ht="15">
      <c r="A135" s="1"/>
      <c r="B135" s="1"/>
      <c r="C135" s="1"/>
      <c r="D135" s="1"/>
      <c r="E135" s="2"/>
      <c r="F135" s="1"/>
      <c r="G135" s="1"/>
    </row>
    <row r="136" spans="1:7" s="3" customFormat="1" ht="15">
      <c r="A136" s="1"/>
      <c r="B136" s="1"/>
      <c r="C136" s="1"/>
      <c r="D136" s="1"/>
      <c r="E136" s="2"/>
      <c r="F136" s="1"/>
      <c r="G136" s="1"/>
    </row>
    <row r="137" spans="1:7" s="3" customFormat="1" ht="15">
      <c r="A137" s="1"/>
      <c r="B137" s="1"/>
      <c r="C137" s="1"/>
      <c r="D137" s="1"/>
      <c r="E137" s="2"/>
      <c r="F137" s="1"/>
      <c r="G137" s="1"/>
    </row>
    <row r="138" spans="1:7" s="3" customFormat="1" ht="15">
      <c r="A138" s="1"/>
      <c r="B138" s="1"/>
      <c r="C138" s="1"/>
      <c r="D138" s="1"/>
      <c r="E138" s="2"/>
      <c r="F138" s="1"/>
      <c r="G138" s="1"/>
    </row>
    <row r="139" spans="1:7" s="3" customFormat="1" ht="15">
      <c r="A139" s="1"/>
      <c r="B139" s="1"/>
      <c r="C139" s="1"/>
      <c r="D139" s="1"/>
      <c r="E139" s="2"/>
      <c r="F139" s="1"/>
      <c r="G139" s="1"/>
    </row>
    <row r="140" spans="1:7" s="3" customFormat="1" ht="15">
      <c r="A140" s="1"/>
      <c r="B140" s="1"/>
      <c r="C140" s="1"/>
      <c r="D140" s="1"/>
      <c r="E140" s="2"/>
      <c r="F140" s="1"/>
      <c r="G140" s="1"/>
    </row>
    <row r="141" spans="1:7" s="3" customFormat="1" ht="15">
      <c r="A141" s="1"/>
      <c r="B141" s="1"/>
      <c r="C141" s="1"/>
      <c r="D141" s="1"/>
      <c r="E141" s="2"/>
      <c r="F141" s="1"/>
      <c r="G141" s="1"/>
    </row>
    <row r="142" spans="1:7" s="3" customFormat="1" ht="15">
      <c r="A142" s="1"/>
      <c r="B142" s="1"/>
      <c r="C142" s="1"/>
      <c r="D142" s="1"/>
      <c r="E142" s="2"/>
      <c r="F142" s="1"/>
      <c r="G142" s="1"/>
    </row>
    <row r="143" spans="1:7" s="3" customFormat="1" ht="15">
      <c r="A143" s="1"/>
      <c r="B143" s="1"/>
      <c r="C143" s="1"/>
      <c r="D143" s="1"/>
      <c r="E143" s="2"/>
      <c r="F143" s="1"/>
      <c r="G143" s="1"/>
    </row>
    <row r="144" spans="1:7" s="3" customFormat="1" ht="15">
      <c r="A144" s="1"/>
      <c r="B144" s="1"/>
      <c r="C144" s="1"/>
      <c r="D144" s="1"/>
      <c r="E144" s="2"/>
      <c r="F144" s="1"/>
      <c r="G144" s="1"/>
    </row>
    <row r="145" spans="1:7" s="3" customFormat="1" ht="15">
      <c r="A145" s="1"/>
      <c r="B145" s="1"/>
      <c r="C145" s="1"/>
      <c r="D145" s="1"/>
      <c r="E145" s="2"/>
      <c r="F145" s="1"/>
      <c r="G145" s="1"/>
    </row>
    <row r="146" spans="1:7" s="3" customFormat="1" ht="15">
      <c r="A146" s="1"/>
      <c r="B146" s="1"/>
      <c r="C146" s="1"/>
      <c r="D146" s="1"/>
      <c r="E146" s="2"/>
      <c r="F146" s="1"/>
      <c r="G146" s="1"/>
    </row>
    <row r="147" spans="1:7" s="3" customFormat="1" ht="15">
      <c r="A147" s="1"/>
      <c r="B147" s="1"/>
      <c r="C147" s="1"/>
      <c r="D147" s="1"/>
      <c r="E147" s="2"/>
      <c r="F147" s="1"/>
      <c r="G147" s="1"/>
    </row>
    <row r="148" spans="1:7" s="3" customFormat="1" ht="15">
      <c r="A148" s="1"/>
      <c r="B148" s="1"/>
      <c r="C148" s="1"/>
      <c r="D148" s="1"/>
      <c r="E148" s="2"/>
      <c r="F148" s="1"/>
      <c r="G148" s="1"/>
    </row>
    <row r="149" spans="1:7" s="3" customFormat="1" ht="15">
      <c r="A149" s="1"/>
      <c r="B149" s="1"/>
      <c r="C149" s="1"/>
      <c r="D149" s="1"/>
      <c r="E149" s="2"/>
      <c r="F149" s="1"/>
      <c r="G149" s="1"/>
    </row>
    <row r="150" spans="1:7" s="3" customFormat="1" ht="15">
      <c r="A150" s="1"/>
      <c r="B150" s="1"/>
      <c r="C150" s="1"/>
      <c r="D150" s="1"/>
      <c r="E150" s="2"/>
      <c r="F150" s="1"/>
      <c r="G150" s="1"/>
    </row>
    <row r="151" spans="1:7" s="4" customFormat="1" ht="15">
      <c r="A151" s="1"/>
      <c r="B151" s="1"/>
      <c r="C151" s="1"/>
      <c r="D151" s="1"/>
      <c r="E151" s="2"/>
      <c r="F151" s="1"/>
      <c r="G151" s="1"/>
    </row>
    <row r="152" spans="1:7" s="4" customFormat="1" ht="15">
      <c r="A152" s="1"/>
      <c r="B152" s="1"/>
      <c r="C152" s="1"/>
      <c r="D152" s="1"/>
      <c r="E152" s="2"/>
      <c r="F152" s="1"/>
      <c r="G152" s="1"/>
    </row>
    <row r="153" spans="1:7" s="4" customFormat="1" ht="25.5" customHeight="1">
      <c r="A153" s="1"/>
      <c r="B153" s="1"/>
      <c r="C153" s="1"/>
      <c r="D153" s="1"/>
      <c r="E153" s="2"/>
      <c r="F153" s="1"/>
      <c r="G153" s="1"/>
    </row>
    <row r="154" spans="1:7" s="4" customFormat="1" ht="25.5" customHeight="1">
      <c r="A154" s="1"/>
      <c r="B154" s="1"/>
      <c r="C154" s="1"/>
      <c r="D154" s="1"/>
      <c r="E154" s="2"/>
      <c r="F154" s="1"/>
      <c r="G154" s="1"/>
    </row>
    <row r="155" spans="1:7" s="4" customFormat="1" ht="15">
      <c r="A155" s="1"/>
      <c r="B155" s="1"/>
      <c r="C155" s="1"/>
      <c r="D155" s="1"/>
      <c r="E155" s="2"/>
      <c r="F155" s="1"/>
      <c r="G155" s="1"/>
    </row>
    <row r="156" spans="1:7" s="4" customFormat="1" ht="15">
      <c r="A156" s="1"/>
      <c r="B156" s="1"/>
      <c r="C156" s="1"/>
      <c r="D156" s="1"/>
      <c r="E156" s="2"/>
      <c r="F156" s="1"/>
      <c r="G156" s="1"/>
    </row>
    <row r="157" spans="1:7" s="3" customFormat="1" ht="15">
      <c r="A157" s="1"/>
      <c r="B157" s="1"/>
      <c r="C157" s="1"/>
      <c r="D157" s="1"/>
      <c r="E157" s="2"/>
      <c r="F157" s="1"/>
      <c r="G157" s="1"/>
    </row>
    <row r="158" spans="1:7" s="4" customFormat="1" ht="15">
      <c r="A158" s="1"/>
      <c r="B158" s="1"/>
      <c r="C158" s="1"/>
      <c r="D158" s="1"/>
      <c r="E158" s="2"/>
      <c r="F158" s="1"/>
      <c r="G158" s="1"/>
    </row>
    <row r="159" spans="1:7" s="4" customFormat="1" ht="15">
      <c r="A159" s="1"/>
      <c r="B159" s="1"/>
      <c r="C159" s="1"/>
      <c r="D159" s="1"/>
      <c r="E159" s="2"/>
      <c r="F159" s="1"/>
      <c r="G159" s="1"/>
    </row>
    <row r="160" spans="1:7" s="3" customFormat="1" ht="15">
      <c r="A160" s="1"/>
      <c r="B160" s="1"/>
      <c r="C160" s="1"/>
      <c r="D160" s="1"/>
      <c r="E160" s="2"/>
      <c r="F160" s="1"/>
      <c r="G160" s="1"/>
    </row>
    <row r="161" spans="1:7" s="3" customFormat="1" ht="25.5" customHeight="1">
      <c r="A161" s="1"/>
      <c r="B161" s="1"/>
      <c r="C161" s="1"/>
      <c r="D161" s="1"/>
      <c r="E161" s="2"/>
      <c r="F161" s="1"/>
      <c r="G161" s="1"/>
    </row>
    <row r="162" spans="1:7" s="3" customFormat="1" ht="15">
      <c r="A162" s="1"/>
      <c r="B162" s="1"/>
      <c r="C162" s="1"/>
      <c r="D162" s="1"/>
      <c r="E162" s="2"/>
      <c r="F162" s="1"/>
      <c r="G162" s="1"/>
    </row>
    <row r="163" spans="1:7" s="3" customFormat="1" ht="18" customHeight="1">
      <c r="A163" s="1"/>
      <c r="B163" s="1"/>
      <c r="C163" s="1"/>
      <c r="D163" s="1"/>
      <c r="E163" s="2"/>
      <c r="F163" s="1"/>
      <c r="G163" s="1"/>
    </row>
    <row r="164" spans="1:7" s="3" customFormat="1" ht="18" customHeight="1">
      <c r="A164" s="1"/>
      <c r="B164" s="1"/>
      <c r="C164" s="1"/>
      <c r="D164" s="1"/>
      <c r="E164" s="2"/>
      <c r="F164" s="1"/>
      <c r="G164" s="1"/>
    </row>
    <row r="165" spans="1:7" s="3" customFormat="1" ht="18" customHeight="1">
      <c r="A165" s="1"/>
      <c r="B165" s="1"/>
      <c r="C165" s="1"/>
      <c r="D165" s="1"/>
      <c r="E165" s="2"/>
      <c r="F165" s="1"/>
      <c r="G165" s="1"/>
    </row>
    <row r="166" spans="1:7" s="3" customFormat="1" ht="19.5" customHeight="1">
      <c r="A166" s="1"/>
      <c r="B166" s="1"/>
      <c r="C166" s="1"/>
      <c r="D166" s="1"/>
      <c r="E166" s="2"/>
      <c r="F166" s="1"/>
      <c r="G166" s="1"/>
    </row>
  </sheetData>
  <sheetProtection selectLockedCells="1" selectUnlockedCells="1"/>
  <mergeCells count="4">
    <mergeCell ref="A1:G1"/>
    <mergeCell ref="D79:F79"/>
    <mergeCell ref="B2:I2"/>
    <mergeCell ref="B3:G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2" r:id="rId1"/>
  <headerFooter alignWithMargins="0">
    <oddFooter>&amp;C&amp;"Times New Roman,Normalny"&amp;P</oddFooter>
  </headerFooter>
  <rowBreaks count="3" manualBreakCount="3">
    <brk id="27" max="255" man="1"/>
    <brk id="49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20"/>
  <sheetViews>
    <sheetView zoomScalePageLayoutView="0" workbookViewId="0" topLeftCell="A1">
      <selection activeCell="F20" sqref="F20"/>
    </sheetView>
  </sheetViews>
  <sheetFormatPr defaultColWidth="9.00390625" defaultRowHeight="12.75"/>
  <sheetData>
    <row r="12" ht="12.75">
      <c r="F12">
        <v>250</v>
      </c>
    </row>
    <row r="13" ht="12.75">
      <c r="F13">
        <v>-3.8</v>
      </c>
    </row>
    <row r="14" ht="12.75">
      <c r="F14">
        <v>-4.2</v>
      </c>
    </row>
    <row r="15" ht="12.75">
      <c r="F15">
        <v>-4.2</v>
      </c>
    </row>
    <row r="16" ht="12.75">
      <c r="F16">
        <v>-3.8</v>
      </c>
    </row>
    <row r="17" ht="12.75">
      <c r="F17">
        <v>-5</v>
      </c>
    </row>
    <row r="18" ht="12.75">
      <c r="F18">
        <f>-3.9-3.4</f>
        <v>-7.3</v>
      </c>
    </row>
    <row r="19" ht="12.75">
      <c r="F19">
        <v>-9.8</v>
      </c>
    </row>
    <row r="20" ht="12.75">
      <c r="F20">
        <f>SUM(F12:F19)</f>
        <v>211.9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figasik figasik</dc:creator>
  <cp:keywords/>
  <dc:description/>
  <cp:lastModifiedBy>Aneta Kręcicka</cp:lastModifiedBy>
  <cp:lastPrinted>2016-01-06T22:47:46Z</cp:lastPrinted>
  <dcterms:created xsi:type="dcterms:W3CDTF">2016-01-06T22:42:48Z</dcterms:created>
  <dcterms:modified xsi:type="dcterms:W3CDTF">2016-05-24T14:07:06Z</dcterms:modified>
  <cp:category/>
  <cp:version/>
  <cp:contentType/>
  <cp:contentStatus/>
</cp:coreProperties>
</file>